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個人設定" sheetId="1" r:id="rId1"/>
    <sheet name="能力設定" sheetId="2" r:id="rId2"/>
  </sheets>
  <definedNames/>
  <calcPr fullCalcOnLoad="1"/>
</workbook>
</file>

<file path=xl/sharedStrings.xml><?xml version="1.0" encoding="utf-8"?>
<sst xmlns="http://schemas.openxmlformats.org/spreadsheetml/2006/main" count="272" uniqueCount="248">
  <si>
    <t>壽命</t>
  </si>
  <si>
    <t>壽命</t>
  </si>
  <si>
    <t>性格</t>
  </si>
  <si>
    <t>統率</t>
  </si>
  <si>
    <t>武力</t>
  </si>
  <si>
    <t>智力</t>
  </si>
  <si>
    <t>政治</t>
  </si>
  <si>
    <t>魅力</t>
  </si>
  <si>
    <t>槍兵</t>
  </si>
  <si>
    <t>戟兵</t>
  </si>
  <si>
    <t>弩兵</t>
  </si>
  <si>
    <t>騎兵</t>
  </si>
  <si>
    <t>兵器</t>
  </si>
  <si>
    <t>水軍</t>
  </si>
  <si>
    <t>特技</t>
  </si>
  <si>
    <t>膽小</t>
  </si>
  <si>
    <t>冷靜</t>
  </si>
  <si>
    <t>剛膽</t>
  </si>
  <si>
    <t>莽撞</t>
  </si>
  <si>
    <t>S</t>
  </si>
  <si>
    <t>A</t>
  </si>
  <si>
    <t>B</t>
  </si>
  <si>
    <t>C</t>
  </si>
  <si>
    <t>項目</t>
  </si>
  <si>
    <t>數值</t>
  </si>
  <si>
    <t>收費</t>
  </si>
  <si>
    <t>附加費</t>
  </si>
  <si>
    <t>回贈</t>
  </si>
  <si>
    <t>小結</t>
  </si>
  <si>
    <t>兵種</t>
  </si>
  <si>
    <t>總收費</t>
  </si>
  <si>
    <t>五圍</t>
  </si>
  <si>
    <t>五圍限制</t>
  </si>
  <si>
    <t>&gt;=96</t>
  </si>
  <si>
    <t>&gt;=86</t>
  </si>
  <si>
    <t>&gt;=76</t>
  </si>
  <si>
    <t>數量</t>
  </si>
  <si>
    <t>&gt;=66</t>
  </si>
  <si>
    <t>尚餘點數</t>
  </si>
  <si>
    <t>最大</t>
  </si>
  <si>
    <t>現有數值</t>
  </si>
  <si>
    <t>是否合格</t>
  </si>
  <si>
    <t>五圍96或以上之數量</t>
  </si>
  <si>
    <t>五圍86或以上之數量</t>
  </si>
  <si>
    <t>五圍76或以上之數量</t>
  </si>
  <si>
    <t>五圍66或以上之數量</t>
  </si>
  <si>
    <t>S級兵種適性之數量</t>
  </si>
  <si>
    <t>可否使用</t>
  </si>
  <si>
    <t>總分</t>
  </si>
  <si>
    <t>五圍總和</t>
  </si>
  <si>
    <t>000飛將</t>
  </si>
  <si>
    <t>001遁走</t>
  </si>
  <si>
    <t>002強行</t>
  </si>
  <si>
    <t>003長驅</t>
  </si>
  <si>
    <t>004推進</t>
  </si>
  <si>
    <t>005操舵</t>
  </si>
  <si>
    <t>006踏破</t>
  </si>
  <si>
    <t>007搬運</t>
  </si>
  <si>
    <t>008解毒</t>
  </si>
  <si>
    <t>009掃討</t>
  </si>
  <si>
    <t>010威風</t>
  </si>
  <si>
    <t>011昂揚</t>
  </si>
  <si>
    <t>012連戰</t>
  </si>
  <si>
    <t>013急襲</t>
  </si>
  <si>
    <t>014強襲</t>
  </si>
  <si>
    <t>015亂戰</t>
  </si>
  <si>
    <t>016攻城</t>
  </si>
  <si>
    <t>017掎角</t>
  </si>
  <si>
    <t>018捕縛</t>
  </si>
  <si>
    <t>019精妙</t>
  </si>
  <si>
    <t>020強奪</t>
  </si>
  <si>
    <t>021心攻</t>
  </si>
  <si>
    <t>022驅逐</t>
  </si>
  <si>
    <t>023射程</t>
  </si>
  <si>
    <t>024白馬</t>
  </si>
  <si>
    <t>025輔佐</t>
  </si>
  <si>
    <t>026槍將</t>
  </si>
  <si>
    <t>027戟將</t>
  </si>
  <si>
    <t>028弓將</t>
  </si>
  <si>
    <t>029騎將</t>
  </si>
  <si>
    <t>030水將</t>
  </si>
  <si>
    <t>031勇將</t>
  </si>
  <si>
    <t>032神將</t>
  </si>
  <si>
    <t>033鬥神</t>
  </si>
  <si>
    <t>034槍神</t>
  </si>
  <si>
    <t>035戟神</t>
  </si>
  <si>
    <t>036弓神</t>
  </si>
  <si>
    <t>037騎神</t>
  </si>
  <si>
    <t>038工神</t>
  </si>
  <si>
    <t>039水神</t>
  </si>
  <si>
    <t>040霸王</t>
  </si>
  <si>
    <t>041疾馳</t>
  </si>
  <si>
    <t>042射手</t>
  </si>
  <si>
    <t>043猛者</t>
  </si>
  <si>
    <t>044不屈</t>
  </si>
  <si>
    <t>045金剛</t>
  </si>
  <si>
    <t>046鐵壁</t>
  </si>
  <si>
    <t>047怒髮</t>
  </si>
  <si>
    <t>048藤甲</t>
  </si>
  <si>
    <t>049強運</t>
  </si>
  <si>
    <t>050血路</t>
  </si>
  <si>
    <t>051護衛</t>
  </si>
  <si>
    <t>052待伏</t>
  </si>
  <si>
    <t>053火攻</t>
  </si>
  <si>
    <t>054言毒</t>
  </si>
  <si>
    <t>055機智</t>
  </si>
  <si>
    <t>056詭計</t>
  </si>
  <si>
    <t>057虛實</t>
  </si>
  <si>
    <t>058妙計</t>
  </si>
  <si>
    <t>059秘計</t>
  </si>
  <si>
    <t>060看破</t>
  </si>
  <si>
    <t>061洞察</t>
  </si>
  <si>
    <t>062火神</t>
  </si>
  <si>
    <t>063神算</t>
  </si>
  <si>
    <t>064百出</t>
  </si>
  <si>
    <t>065鬼謀</t>
  </si>
  <si>
    <t>066連環</t>
  </si>
  <si>
    <t>067深謀</t>
  </si>
  <si>
    <t>068反計</t>
  </si>
  <si>
    <t>069傾國</t>
  </si>
  <si>
    <t>070妖術</t>
  </si>
  <si>
    <t>071鬼門</t>
  </si>
  <si>
    <t>072規律</t>
  </si>
  <si>
    <t>073沉著</t>
  </si>
  <si>
    <t>074明鏡</t>
  </si>
  <si>
    <t>075奏樂</t>
  </si>
  <si>
    <t>076詩想</t>
  </si>
  <si>
    <t>077築城</t>
  </si>
  <si>
    <t>078屯田</t>
  </si>
  <si>
    <t>079名聲</t>
  </si>
  <si>
    <t>080能吏</t>
  </si>
  <si>
    <t>081繁殖</t>
  </si>
  <si>
    <t>082發明</t>
  </si>
  <si>
    <t>083造船</t>
  </si>
  <si>
    <t>084指導</t>
  </si>
  <si>
    <t>085眼力</t>
  </si>
  <si>
    <t>086論客</t>
  </si>
  <si>
    <t>087富豪</t>
  </si>
  <si>
    <t>088米道</t>
  </si>
  <si>
    <t>089徵稅</t>
  </si>
  <si>
    <t>090徵收</t>
  </si>
  <si>
    <t>091親烏</t>
  </si>
  <si>
    <t>092親羌</t>
  </si>
  <si>
    <t>093親越</t>
  </si>
  <si>
    <t>094親蠻</t>
  </si>
  <si>
    <t>095威壓</t>
  </si>
  <si>
    <t>096仁政</t>
  </si>
  <si>
    <t>097風水</t>
  </si>
  <si>
    <t>098祈願</t>
  </si>
  <si>
    <t>099內助</t>
  </si>
  <si>
    <t>100無特技</t>
  </si>
  <si>
    <t>最小</t>
  </si>
  <si>
    <t>S級適性所須五圍總和</t>
  </si>
  <si>
    <t>可擁有的舌戰技能數量</t>
  </si>
  <si>
    <t>親愛武將：</t>
  </si>
  <si>
    <t>個人資料設定</t>
  </si>
  <si>
    <t>莽撞</t>
  </si>
  <si>
    <t>理想：</t>
  </si>
  <si>
    <t>普通</t>
  </si>
  <si>
    <t>叮嚀</t>
  </si>
  <si>
    <t>威嚴</t>
  </si>
  <si>
    <t>語氣：</t>
  </si>
  <si>
    <t>尊大</t>
  </si>
  <si>
    <t>殷勤</t>
  </si>
  <si>
    <t>謙遜</t>
  </si>
  <si>
    <t>豪放</t>
  </si>
  <si>
    <t>亂暴</t>
  </si>
  <si>
    <t>張飛</t>
  </si>
  <si>
    <t>蠻族</t>
  </si>
  <si>
    <t>漢室</t>
  </si>
  <si>
    <t>重視</t>
  </si>
  <si>
    <t>無視</t>
  </si>
  <si>
    <t>理想</t>
  </si>
  <si>
    <t>霸道</t>
  </si>
  <si>
    <t>王道</t>
  </si>
  <si>
    <t>我道</t>
  </si>
  <si>
    <t>割據</t>
  </si>
  <si>
    <t>義俠</t>
  </si>
  <si>
    <t>才幹</t>
  </si>
  <si>
    <t>王佐</t>
  </si>
  <si>
    <t>出世</t>
  </si>
  <si>
    <t>安全</t>
  </si>
  <si>
    <t>隱遁</t>
  </si>
  <si>
    <t>成長期：</t>
  </si>
  <si>
    <t>維持</t>
  </si>
  <si>
    <t>早熟</t>
  </si>
  <si>
    <t>晚成</t>
  </si>
  <si>
    <t>長</t>
  </si>
  <si>
    <t>短</t>
  </si>
  <si>
    <t>性別</t>
  </si>
  <si>
    <t>男</t>
  </si>
  <si>
    <t>女</t>
  </si>
  <si>
    <t>骨架</t>
  </si>
  <si>
    <t>武器</t>
  </si>
  <si>
    <t>馬匹</t>
  </si>
  <si>
    <t>1 - 女子</t>
  </si>
  <si>
    <t>0 - 一般男</t>
  </si>
  <si>
    <t>2 - 魁武男</t>
  </si>
  <si>
    <t>3 - 持扇男</t>
  </si>
  <si>
    <t>0 - 普通馬</t>
  </si>
  <si>
    <t>1 - 赤兔馬</t>
  </si>
  <si>
    <t>4 - 爪黃飛電</t>
  </si>
  <si>
    <t>2 - 的盧</t>
  </si>
  <si>
    <t>3 - 絕影</t>
  </si>
  <si>
    <t>5 - 大宛馬</t>
  </si>
  <si>
    <t>6 - 無指定</t>
  </si>
  <si>
    <t>0 - 普通槍</t>
  </si>
  <si>
    <t>1 - 蛇矛</t>
  </si>
  <si>
    <t>2 - 關刀</t>
  </si>
  <si>
    <t>3 - 方天戟</t>
  </si>
  <si>
    <t>4 - 箭</t>
  </si>
  <si>
    <t>5 - 扇</t>
  </si>
  <si>
    <t>2</t>
  </si>
  <si>
    <t>1</t>
  </si>
  <si>
    <t>3</t>
  </si>
  <si>
    <t>個人能力設定</t>
  </si>
  <si>
    <t>姓：</t>
  </si>
  <si>
    <t>名：</t>
  </si>
  <si>
    <t>字：</t>
  </si>
  <si>
    <t>性別：</t>
  </si>
  <si>
    <t>出生年：</t>
  </si>
  <si>
    <t>父親/母親：</t>
  </si>
  <si>
    <t>配偶：</t>
  </si>
  <si>
    <t>義兄弟：</t>
  </si>
  <si>
    <t>相性：</t>
  </si>
  <si>
    <t>厭惡武將：</t>
  </si>
  <si>
    <t>音聲：</t>
  </si>
  <si>
    <t>持續性：</t>
  </si>
  <si>
    <t>列傳：</t>
  </si>
  <si>
    <t>漢室：</t>
  </si>
  <si>
    <t>語氣</t>
  </si>
  <si>
    <t>成長期</t>
  </si>
  <si>
    <t>持續</t>
  </si>
  <si>
    <t>武將死亡年</t>
  </si>
  <si>
    <t>武將平均能力</t>
  </si>
  <si>
    <t>附加費總和</t>
  </si>
  <si>
    <t>需要貼出的範圍</t>
  </si>
  <si>
    <t>各項兵種適性總和</t>
  </si>
  <si>
    <t>以下資料及工具僅供參加者參考，不需貼出</t>
  </si>
  <si>
    <t>隨機相性產生器</t>
  </si>
  <si>
    <t>個人能力圖表</t>
  </si>
  <si>
    <t>在這裡雙擊，再按Enter，即可再次產生</t>
  </si>
  <si>
    <t>ED按:最多可填五位武將</t>
  </si>
  <si>
    <t>ED按:最多可填五位武將</t>
  </si>
  <si>
    <t>臉譜：</t>
  </si>
  <si>
    <t>頁數</t>
  </si>
  <si>
    <t>次序(由左至右)</t>
  </si>
  <si>
    <t>行數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</si>
</sst>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C04]dddd\,\ d\ mmmm\,\ yyyy"/>
    <numFmt numFmtId="177" formatCode="0.00_ 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Dashed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 style="thin"/>
      <top style="thin"/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9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43" fontId="5" fillId="34" borderId="36" xfId="33" applyFont="1" applyFill="1" applyBorder="1" applyAlignment="1">
      <alignment horizontal="center" vertical="center"/>
    </xf>
    <xf numFmtId="43" fontId="5" fillId="34" borderId="37" xfId="33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個人能力圖表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2"/>
          <c:y val="0.33925"/>
          <c:w val="0.23375"/>
          <c:h val="0.469"/>
        </c:manualLayout>
      </c:layout>
      <c:radarChart>
        <c:radarStyle val="filled"/>
        <c:varyColors val="0"/>
        <c:ser>
          <c:idx val="0"/>
          <c:order val="0"/>
          <c:tx>
            <c:v>個人能力雷達圖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'能力設定'!$B$5:$B$9</c:f>
              <c:strCache/>
            </c:strRef>
          </c:cat>
          <c:val>
            <c:numRef>
              <c:f>'能力設定'!$C$5:$C$9</c:f>
              <c:numCache/>
            </c:numRef>
          </c:val>
        </c:ser>
        <c:axId val="48803923"/>
        <c:axId val="36582124"/>
      </c:radarChart>
      <c:catAx>
        <c:axId val="488039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2124"/>
        <c:crosses val="autoZero"/>
        <c:auto val="0"/>
        <c:lblOffset val="100"/>
        <c:tickLblSkip val="1"/>
        <c:noMultiLvlLbl val="0"/>
      </c:catAx>
      <c:valAx>
        <c:axId val="365821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03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5</xdr:col>
      <xdr:colOff>666750</xdr:colOff>
      <xdr:row>51</xdr:row>
      <xdr:rowOff>209550</xdr:rowOff>
    </xdr:to>
    <xdr:graphicFrame>
      <xdr:nvGraphicFramePr>
        <xdr:cNvPr id="1" name="圖表 4"/>
        <xdr:cNvGraphicFramePr/>
      </xdr:nvGraphicFramePr>
      <xdr:xfrm>
        <a:off x="0" y="8201025"/>
        <a:ext cx="5372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5" sqref="A15"/>
    </sheetView>
  </sheetViews>
  <sheetFormatPr defaultColWidth="9.00390625" defaultRowHeight="16.5"/>
  <cols>
    <col min="1" max="1" width="12.125" style="14" bestFit="1" customWidth="1"/>
    <col min="2" max="5" width="9.00390625" style="14" customWidth="1"/>
    <col min="6" max="6" width="15.25390625" style="14" bestFit="1" customWidth="1"/>
    <col min="7" max="7" width="9.00390625" style="14" customWidth="1"/>
    <col min="8" max="8" width="23.875" style="14" customWidth="1"/>
    <col min="9" max="12" width="9.00390625" style="14" hidden="1" customWidth="1"/>
    <col min="13" max="13" width="8.00390625" style="14" hidden="1" customWidth="1"/>
    <col min="14" max="18" width="9.00390625" style="14" hidden="1" customWidth="1"/>
    <col min="19" max="16384" width="9.00390625" style="14" customWidth="1"/>
  </cols>
  <sheetData>
    <row r="1" spans="1:18" ht="16.5">
      <c r="A1" s="63" t="s">
        <v>155</v>
      </c>
      <c r="B1" s="64"/>
      <c r="C1" s="64"/>
      <c r="D1" s="64"/>
      <c r="E1" s="64"/>
      <c r="F1" s="65"/>
      <c r="I1" s="21" t="s">
        <v>192</v>
      </c>
      <c r="J1" s="21" t="s">
        <v>193</v>
      </c>
      <c r="K1" s="21" t="s">
        <v>194</v>
      </c>
      <c r="L1" s="21" t="s">
        <v>189</v>
      </c>
      <c r="M1" s="21" t="s">
        <v>230</v>
      </c>
      <c r="N1" s="5" t="s">
        <v>2</v>
      </c>
      <c r="O1" s="21" t="s">
        <v>169</v>
      </c>
      <c r="P1" s="21" t="s">
        <v>172</v>
      </c>
      <c r="Q1" s="21" t="s">
        <v>231</v>
      </c>
      <c r="R1" s="21" t="s">
        <v>232</v>
      </c>
    </row>
    <row r="2" spans="1:18" ht="16.5">
      <c r="A2" s="39" t="s">
        <v>216</v>
      </c>
      <c r="B2" s="6"/>
      <c r="D2" s="54" t="s">
        <v>245</v>
      </c>
      <c r="E2" s="54" t="s">
        <v>247</v>
      </c>
      <c r="F2" s="54" t="s">
        <v>246</v>
      </c>
      <c r="I2" s="16" t="s">
        <v>196</v>
      </c>
      <c r="J2" s="16" t="s">
        <v>206</v>
      </c>
      <c r="K2" s="16" t="s">
        <v>199</v>
      </c>
      <c r="L2" s="16" t="s">
        <v>190</v>
      </c>
      <c r="M2" s="16" t="s">
        <v>159</v>
      </c>
      <c r="N2" s="4" t="s">
        <v>15</v>
      </c>
      <c r="O2" s="16" t="s">
        <v>171</v>
      </c>
      <c r="P2" s="16" t="s">
        <v>173</v>
      </c>
      <c r="Q2" s="16" t="s">
        <v>184</v>
      </c>
      <c r="R2" s="16" t="s">
        <v>187</v>
      </c>
    </row>
    <row r="3" spans="1:18" ht="16.5">
      <c r="A3" s="39" t="s">
        <v>217</v>
      </c>
      <c r="B3" s="6"/>
      <c r="C3" s="54" t="s">
        <v>244</v>
      </c>
      <c r="D3" s="59"/>
      <c r="E3" s="58"/>
      <c r="F3" s="40"/>
      <c r="I3" s="16" t="s">
        <v>195</v>
      </c>
      <c r="J3" s="16" t="s">
        <v>207</v>
      </c>
      <c r="K3" s="16" t="s">
        <v>200</v>
      </c>
      <c r="L3" s="16" t="s">
        <v>191</v>
      </c>
      <c r="M3" s="16" t="s">
        <v>158</v>
      </c>
      <c r="N3" s="4" t="s">
        <v>16</v>
      </c>
      <c r="O3" s="16" t="s">
        <v>158</v>
      </c>
      <c r="P3" s="16" t="s">
        <v>174</v>
      </c>
      <c r="Q3" s="16" t="s">
        <v>185</v>
      </c>
      <c r="R3" s="16" t="s">
        <v>188</v>
      </c>
    </row>
    <row r="4" spans="1:17" ht="16.5">
      <c r="A4" s="39" t="s">
        <v>218</v>
      </c>
      <c r="B4" s="6"/>
      <c r="C4" s="8" t="s">
        <v>226</v>
      </c>
      <c r="D4" s="10"/>
      <c r="E4" s="8" t="s">
        <v>157</v>
      </c>
      <c r="F4" s="43"/>
      <c r="I4" s="16" t="s">
        <v>197</v>
      </c>
      <c r="J4" s="16" t="s">
        <v>208</v>
      </c>
      <c r="K4" s="16" t="s">
        <v>202</v>
      </c>
      <c r="M4" s="16" t="s">
        <v>160</v>
      </c>
      <c r="N4" s="4" t="s">
        <v>17</v>
      </c>
      <c r="O4" s="16" t="s">
        <v>170</v>
      </c>
      <c r="P4" s="16" t="s">
        <v>175</v>
      </c>
      <c r="Q4" s="16" t="s">
        <v>158</v>
      </c>
    </row>
    <row r="5" spans="1:17" ht="16.5">
      <c r="A5" s="39" t="s">
        <v>219</v>
      </c>
      <c r="B5" s="6"/>
      <c r="C5" s="8" t="s">
        <v>161</v>
      </c>
      <c r="D5" s="6"/>
      <c r="E5" s="8" t="s">
        <v>183</v>
      </c>
      <c r="F5" s="43"/>
      <c r="I5" s="16" t="s">
        <v>198</v>
      </c>
      <c r="J5" s="16" t="s">
        <v>209</v>
      </c>
      <c r="K5" s="16" t="s">
        <v>203</v>
      </c>
      <c r="M5" s="16" t="s">
        <v>162</v>
      </c>
      <c r="N5" s="4" t="s">
        <v>18</v>
      </c>
      <c r="O5" s="16"/>
      <c r="P5" s="16" t="s">
        <v>176</v>
      </c>
      <c r="Q5" s="16" t="s">
        <v>186</v>
      </c>
    </row>
    <row r="6" spans="1:17" ht="16.5">
      <c r="A6" s="39" t="s">
        <v>220</v>
      </c>
      <c r="B6" s="6"/>
      <c r="C6" s="8" t="s">
        <v>229</v>
      </c>
      <c r="D6" s="6"/>
      <c r="E6" s="8" t="s">
        <v>227</v>
      </c>
      <c r="F6" s="43"/>
      <c r="J6" s="16" t="s">
        <v>210</v>
      </c>
      <c r="K6" s="16" t="s">
        <v>201</v>
      </c>
      <c r="M6" s="16" t="s">
        <v>168</v>
      </c>
      <c r="O6" s="16"/>
      <c r="P6" s="16" t="s">
        <v>177</v>
      </c>
      <c r="Q6" s="16"/>
    </row>
    <row r="7" spans="1:17" ht="16.5">
      <c r="A7" s="39" t="s">
        <v>221</v>
      </c>
      <c r="B7" s="6"/>
      <c r="C7" s="55"/>
      <c r="D7" s="25"/>
      <c r="E7" s="4"/>
      <c r="F7" s="40"/>
      <c r="J7" s="16" t="s">
        <v>211</v>
      </c>
      <c r="K7" s="16" t="s">
        <v>204</v>
      </c>
      <c r="M7" s="16" t="s">
        <v>163</v>
      </c>
      <c r="O7" s="16"/>
      <c r="P7" s="16" t="s">
        <v>178</v>
      </c>
      <c r="Q7" s="16"/>
    </row>
    <row r="8" spans="1:17" ht="16.5">
      <c r="A8" s="39" t="s">
        <v>222</v>
      </c>
      <c r="B8" s="6"/>
      <c r="C8" s="55"/>
      <c r="D8" s="25"/>
      <c r="E8" s="4"/>
      <c r="F8" s="40"/>
      <c r="J8" s="16" t="s">
        <v>205</v>
      </c>
      <c r="K8" s="16" t="s">
        <v>205</v>
      </c>
      <c r="M8" s="16" t="s">
        <v>164</v>
      </c>
      <c r="O8" s="16"/>
      <c r="P8" s="16" t="s">
        <v>179</v>
      </c>
      <c r="Q8" s="16"/>
    </row>
    <row r="9" spans="1:17" ht="16.5">
      <c r="A9" s="39" t="s">
        <v>223</v>
      </c>
      <c r="B9" s="6"/>
      <c r="C9" s="55"/>
      <c r="D9" s="25"/>
      <c r="E9" s="4"/>
      <c r="F9" s="40"/>
      <c r="J9" s="16"/>
      <c r="K9" s="16"/>
      <c r="M9" s="16" t="s">
        <v>165</v>
      </c>
      <c r="O9" s="16"/>
      <c r="P9" s="16" t="s">
        <v>180</v>
      </c>
      <c r="Q9" s="16"/>
    </row>
    <row r="10" spans="1:17" ht="16.5">
      <c r="A10" s="39" t="s">
        <v>224</v>
      </c>
      <c r="B10" s="6"/>
      <c r="C10" s="56"/>
      <c r="D10" s="26"/>
      <c r="E10" s="27"/>
      <c r="F10" s="41"/>
      <c r="J10" s="16"/>
      <c r="K10" s="16"/>
      <c r="M10" s="16" t="s">
        <v>166</v>
      </c>
      <c r="O10" s="16"/>
      <c r="P10" s="16" t="s">
        <v>181</v>
      </c>
      <c r="Q10" s="16"/>
    </row>
    <row r="11" spans="1:17" ht="16.5">
      <c r="A11" s="39" t="s">
        <v>154</v>
      </c>
      <c r="B11" s="18" t="s">
        <v>213</v>
      </c>
      <c r="C11" s="18" t="s">
        <v>212</v>
      </c>
      <c r="D11" s="18" t="s">
        <v>214</v>
      </c>
      <c r="E11" s="18">
        <v>4</v>
      </c>
      <c r="F11" s="42">
        <v>5</v>
      </c>
      <c r="H11" s="14" t="s">
        <v>243</v>
      </c>
      <c r="J11" s="16"/>
      <c r="K11" s="16"/>
      <c r="M11" s="16" t="s">
        <v>167</v>
      </c>
      <c r="O11" s="16"/>
      <c r="P11" s="16" t="s">
        <v>182</v>
      </c>
      <c r="Q11" s="16"/>
    </row>
    <row r="12" spans="1:17" ht="16.5">
      <c r="A12" s="39" t="s">
        <v>225</v>
      </c>
      <c r="B12" s="18">
        <v>1</v>
      </c>
      <c r="C12" s="18">
        <v>2</v>
      </c>
      <c r="D12" s="18">
        <v>3</v>
      </c>
      <c r="E12" s="18">
        <v>4</v>
      </c>
      <c r="F12" s="42">
        <v>5</v>
      </c>
      <c r="H12" s="14" t="s">
        <v>242</v>
      </c>
      <c r="J12" s="16"/>
      <c r="M12" s="16"/>
      <c r="O12" s="16"/>
      <c r="P12" s="16"/>
      <c r="Q12" s="16"/>
    </row>
    <row r="13" spans="1:15" ht="16.5">
      <c r="A13" s="66" t="s">
        <v>228</v>
      </c>
      <c r="B13" s="67"/>
      <c r="C13" s="67"/>
      <c r="D13" s="67"/>
      <c r="E13" s="67"/>
      <c r="F13" s="67"/>
      <c r="H13" s="16"/>
      <c r="K13" s="16"/>
      <c r="M13" s="16"/>
      <c r="N13" s="16"/>
      <c r="O13" s="16"/>
    </row>
    <row r="14" spans="1:15" ht="16.5">
      <c r="A14" s="57"/>
      <c r="B14" s="57"/>
      <c r="C14" s="57"/>
      <c r="D14" s="57"/>
      <c r="E14" s="57"/>
      <c r="F14" s="60"/>
      <c r="K14" s="16"/>
      <c r="M14" s="16"/>
      <c r="N14" s="16"/>
      <c r="O14" s="16"/>
    </row>
    <row r="15" spans="1:15" ht="16.5">
      <c r="A15" s="57"/>
      <c r="B15" s="57"/>
      <c r="C15" s="57"/>
      <c r="D15" s="57"/>
      <c r="E15" s="57"/>
      <c r="F15" s="60"/>
      <c r="K15" s="16"/>
      <c r="N15" s="16"/>
      <c r="O15" s="16"/>
    </row>
    <row r="16" spans="1:15" ht="16.5">
      <c r="A16" s="57"/>
      <c r="B16" s="57"/>
      <c r="C16" s="57"/>
      <c r="D16" s="57"/>
      <c r="E16" s="57"/>
      <c r="F16" s="60"/>
      <c r="N16" s="16"/>
      <c r="O16" s="16"/>
    </row>
    <row r="17" spans="1:15" ht="16.5">
      <c r="A17" s="57"/>
      <c r="B17" s="57"/>
      <c r="C17" s="57"/>
      <c r="D17" s="57"/>
      <c r="E17" s="57"/>
      <c r="F17" s="60"/>
      <c r="L17" s="57"/>
      <c r="M17" s="57"/>
      <c r="N17" s="17"/>
      <c r="O17" s="16"/>
    </row>
    <row r="18" spans="1:14" ht="16.5">
      <c r="A18" s="57"/>
      <c r="B18" s="57"/>
      <c r="C18" s="57"/>
      <c r="D18" s="57"/>
      <c r="E18" s="57"/>
      <c r="F18" s="60"/>
      <c r="L18" s="57"/>
      <c r="M18" s="57"/>
      <c r="N18" s="17"/>
    </row>
    <row r="19" spans="1:14" ht="17.25" thickBot="1">
      <c r="A19" s="61"/>
      <c r="B19" s="61"/>
      <c r="C19" s="61"/>
      <c r="D19" s="61"/>
      <c r="E19" s="61"/>
      <c r="F19" s="62"/>
      <c r="L19" s="4"/>
      <c r="M19" s="4"/>
      <c r="N19" s="17"/>
    </row>
    <row r="20" spans="12:14" ht="16.5">
      <c r="L20" s="57"/>
      <c r="M20" s="4"/>
      <c r="N20" s="17"/>
    </row>
    <row r="21" spans="12:14" ht="16.5">
      <c r="L21" s="4"/>
      <c r="M21" s="13"/>
      <c r="N21" s="17"/>
    </row>
    <row r="22" spans="12:14" ht="16.5">
      <c r="L22" s="4"/>
      <c r="M22" s="4"/>
      <c r="N22" s="17"/>
    </row>
    <row r="23" spans="12:14" ht="16.5">
      <c r="L23" s="4"/>
      <c r="M23" s="4"/>
      <c r="N23" s="57"/>
    </row>
    <row r="24" spans="14:15" ht="16.5">
      <c r="N24" s="4"/>
      <c r="O24" s="4"/>
    </row>
    <row r="25" spans="14:15" ht="16.5">
      <c r="N25" s="4"/>
      <c r="O25" s="4"/>
    </row>
  </sheetData>
  <sheetProtection/>
  <mergeCells count="2">
    <mergeCell ref="A1:F1"/>
    <mergeCell ref="A13:F13"/>
  </mergeCells>
  <dataValidations count="7">
    <dataValidation type="list" allowBlank="1" showInputMessage="1" showErrorMessage="1" sqref="D4">
      <formula1>$N$2:$N$5</formula1>
    </dataValidation>
    <dataValidation type="list" allowBlank="1" showInputMessage="1" showErrorMessage="1" sqref="D5">
      <formula1>$M$2:$M$11</formula1>
    </dataValidation>
    <dataValidation type="list" allowBlank="1" showInputMessage="1" showErrorMessage="1" sqref="D6">
      <formula1>$O$2:$O$4</formula1>
    </dataValidation>
    <dataValidation type="list" allowBlank="1" showInputMessage="1" showErrorMessage="1" sqref="F4">
      <formula1>$P$2:$P$11</formula1>
    </dataValidation>
    <dataValidation type="list" allowBlank="1" showInputMessage="1" showErrorMessage="1" sqref="F5">
      <formula1>$Q$2:$Q$5</formula1>
    </dataValidation>
    <dataValidation type="list" allowBlank="1" showInputMessage="1" showErrorMessage="1" sqref="F6">
      <formula1>$R$2:$R$3</formula1>
    </dataValidation>
    <dataValidation type="list" allowBlank="1" showInputMessage="1" showErrorMessage="1" sqref="B5">
      <formula1>$L$2:$L$3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PageLayoutView="0" workbookViewId="0" topLeftCell="A1">
      <selection activeCell="S11" sqref="S11"/>
    </sheetView>
  </sheetViews>
  <sheetFormatPr defaultColWidth="9.00390625" defaultRowHeight="16.5"/>
  <cols>
    <col min="1" max="1" width="25.75390625" style="3" customWidth="1"/>
    <col min="2" max="7" width="9.00390625" style="1" customWidth="1"/>
    <col min="8" max="8" width="9.00390625" style="0" hidden="1" customWidth="1"/>
    <col min="9" max="9" width="11.00390625" style="1" hidden="1" customWidth="1"/>
    <col min="10" max="16" width="9.00390625" style="1" hidden="1" customWidth="1"/>
    <col min="17" max="17" width="9.00390625" style="0" customWidth="1"/>
    <col min="30" max="16384" width="9.00390625" style="1" customWidth="1"/>
  </cols>
  <sheetData>
    <row r="1" spans="1:16" ht="16.5" customHeight="1">
      <c r="A1" s="73" t="s">
        <v>215</v>
      </c>
      <c r="B1" s="74"/>
      <c r="C1" s="74"/>
      <c r="D1" s="74"/>
      <c r="E1" s="74"/>
      <c r="F1" s="74"/>
      <c r="G1" s="75"/>
      <c r="H1" s="15"/>
      <c r="I1" s="5" t="s">
        <v>1</v>
      </c>
      <c r="J1" s="5" t="s">
        <v>2</v>
      </c>
      <c r="K1" s="5" t="s">
        <v>31</v>
      </c>
      <c r="L1" s="5" t="s">
        <v>32</v>
      </c>
      <c r="M1" s="5" t="s">
        <v>36</v>
      </c>
      <c r="N1" s="5" t="s">
        <v>29</v>
      </c>
      <c r="O1" s="5" t="s">
        <v>14</v>
      </c>
      <c r="P1" s="5" t="s">
        <v>25</v>
      </c>
    </row>
    <row r="2" spans="1:16" s="3" customFormat="1" ht="16.5">
      <c r="A2" s="8" t="s">
        <v>48</v>
      </c>
      <c r="B2" s="8" t="s">
        <v>23</v>
      </c>
      <c r="C2" s="8" t="s">
        <v>24</v>
      </c>
      <c r="D2" s="8" t="s">
        <v>25</v>
      </c>
      <c r="E2" s="8" t="s">
        <v>26</v>
      </c>
      <c r="F2" s="8" t="s">
        <v>27</v>
      </c>
      <c r="G2" s="31" t="s">
        <v>28</v>
      </c>
      <c r="H2" s="15"/>
      <c r="I2" s="4">
        <v>99</v>
      </c>
      <c r="J2" s="4" t="s">
        <v>15</v>
      </c>
      <c r="K2" s="4">
        <v>100</v>
      </c>
      <c r="L2" s="4" t="s">
        <v>33</v>
      </c>
      <c r="M2" s="4">
        <v>1</v>
      </c>
      <c r="N2" s="4" t="s">
        <v>19</v>
      </c>
      <c r="O2" s="12" t="s">
        <v>50</v>
      </c>
      <c r="P2" s="4">
        <v>100</v>
      </c>
    </row>
    <row r="3" spans="1:16" ht="16.5">
      <c r="A3" s="8">
        <v>500</v>
      </c>
      <c r="B3" s="9" t="s">
        <v>0</v>
      </c>
      <c r="C3" s="10">
        <v>30</v>
      </c>
      <c r="D3" s="7">
        <f>IF(C3&gt;55,(C3-55)*1,0)</f>
        <v>0</v>
      </c>
      <c r="E3" s="7">
        <v>0</v>
      </c>
      <c r="F3" s="7">
        <f>IF(C3&lt;55,(55-C3)*2,0)</f>
        <v>50</v>
      </c>
      <c r="G3" s="32">
        <f aca="true" t="shared" si="0" ref="G3:G16">D3+E3-F3</f>
        <v>-50</v>
      </c>
      <c r="H3" s="15"/>
      <c r="I3" s="4">
        <v>98</v>
      </c>
      <c r="J3" s="4" t="s">
        <v>16</v>
      </c>
      <c r="K3" s="4">
        <v>99</v>
      </c>
      <c r="L3" s="4" t="s">
        <v>34</v>
      </c>
      <c r="M3" s="4">
        <v>2</v>
      </c>
      <c r="N3" s="4" t="s">
        <v>20</v>
      </c>
      <c r="O3" s="12" t="s">
        <v>51</v>
      </c>
      <c r="P3" s="4">
        <v>50</v>
      </c>
    </row>
    <row r="4" spans="1:16" ht="16.5">
      <c r="A4" s="8"/>
      <c r="B4" s="9" t="s">
        <v>2</v>
      </c>
      <c r="C4" s="10" t="s">
        <v>156</v>
      </c>
      <c r="D4" s="7">
        <f>IF(C4="膽小",IF(C7&gt;=90,50,IF(C7&gt;=80,30,IF(C7&gt;=70,20,10))),IF(C4="冷靜",25,IF(C4="剛膽",20,0)))</f>
        <v>0</v>
      </c>
      <c r="E4" s="7">
        <v>0</v>
      </c>
      <c r="F4" s="7">
        <v>0</v>
      </c>
      <c r="G4" s="32">
        <f t="shared" si="0"/>
        <v>0</v>
      </c>
      <c r="H4" s="15"/>
      <c r="I4" s="4">
        <v>97</v>
      </c>
      <c r="J4" s="4" t="s">
        <v>17</v>
      </c>
      <c r="K4" s="4">
        <v>98</v>
      </c>
      <c r="L4" s="4" t="s">
        <v>35</v>
      </c>
      <c r="M4" s="4">
        <v>3</v>
      </c>
      <c r="N4" s="4" t="s">
        <v>21</v>
      </c>
      <c r="O4" s="12" t="s">
        <v>52</v>
      </c>
      <c r="P4" s="4">
        <v>50</v>
      </c>
    </row>
    <row r="5" spans="1:16" ht="16.5">
      <c r="A5" s="8"/>
      <c r="B5" s="9" t="s">
        <v>3</v>
      </c>
      <c r="C5" s="10">
        <v>1</v>
      </c>
      <c r="D5" s="7">
        <f>C5</f>
        <v>1</v>
      </c>
      <c r="E5" s="7">
        <f>IF(C5&gt;=90,30,IF(C5&gt;=80,20,IF(C5&gt;=70,10,0)))</f>
        <v>0</v>
      </c>
      <c r="F5" s="7">
        <v>0</v>
      </c>
      <c r="G5" s="32">
        <f t="shared" si="0"/>
        <v>1</v>
      </c>
      <c r="H5" s="15"/>
      <c r="I5" s="4">
        <v>96</v>
      </c>
      <c r="J5" s="4" t="s">
        <v>18</v>
      </c>
      <c r="K5" s="4">
        <v>97</v>
      </c>
      <c r="L5" s="4" t="s">
        <v>37</v>
      </c>
      <c r="M5" s="4">
        <v>4</v>
      </c>
      <c r="N5" s="4" t="s">
        <v>22</v>
      </c>
      <c r="O5" s="12" t="s">
        <v>53</v>
      </c>
      <c r="P5" s="4">
        <v>30</v>
      </c>
    </row>
    <row r="6" spans="1:16" ht="16.5">
      <c r="A6" s="8"/>
      <c r="B6" s="9" t="s">
        <v>4</v>
      </c>
      <c r="C6" s="10">
        <v>1</v>
      </c>
      <c r="D6" s="7">
        <f>C6</f>
        <v>1</v>
      </c>
      <c r="E6" s="7">
        <f>IF(C6&gt;=90,30,IF(C6&gt;=80,20,IF(C6&gt;=70,10,0)))</f>
        <v>0</v>
      </c>
      <c r="F6" s="7">
        <v>0</v>
      </c>
      <c r="G6" s="32">
        <f t="shared" si="0"/>
        <v>1</v>
      </c>
      <c r="H6" s="15"/>
      <c r="I6" s="4">
        <v>95</v>
      </c>
      <c r="J6" s="4"/>
      <c r="K6" s="4">
        <v>96</v>
      </c>
      <c r="L6" s="4"/>
      <c r="M6" s="4"/>
      <c r="N6" s="4"/>
      <c r="O6" s="12" t="s">
        <v>54</v>
      </c>
      <c r="P6" s="4">
        <v>20</v>
      </c>
    </row>
    <row r="7" spans="1:16" ht="16.5">
      <c r="A7" s="8"/>
      <c r="B7" s="9" t="s">
        <v>5</v>
      </c>
      <c r="C7" s="10">
        <v>1</v>
      </c>
      <c r="D7" s="7">
        <f>C7</f>
        <v>1</v>
      </c>
      <c r="E7" s="7">
        <f>IF(C7&gt;=90,30,IF(C7&gt;=80,20,IF(C7&gt;=70,10,0)))</f>
        <v>0</v>
      </c>
      <c r="F7" s="7">
        <v>0</v>
      </c>
      <c r="G7" s="32">
        <f t="shared" si="0"/>
        <v>1</v>
      </c>
      <c r="H7" s="15"/>
      <c r="I7" s="4">
        <v>94</v>
      </c>
      <c r="J7" s="4"/>
      <c r="K7" s="4">
        <v>95</v>
      </c>
      <c r="L7" s="4"/>
      <c r="M7" s="4"/>
      <c r="N7" s="4"/>
      <c r="O7" s="12" t="s">
        <v>55</v>
      </c>
      <c r="P7" s="4">
        <v>30</v>
      </c>
    </row>
    <row r="8" spans="1:16" ht="16.5">
      <c r="A8" s="8"/>
      <c r="B8" s="9" t="s">
        <v>6</v>
      </c>
      <c r="C8" s="10">
        <v>1</v>
      </c>
      <c r="D8" s="7">
        <f>C8</f>
        <v>1</v>
      </c>
      <c r="E8" s="7">
        <f>IF(C8&gt;=90,30,IF(C8&gt;=80,20,IF(C8&gt;=70,10,0)))</f>
        <v>0</v>
      </c>
      <c r="F8" s="7">
        <v>0</v>
      </c>
      <c r="G8" s="32">
        <f t="shared" si="0"/>
        <v>1</v>
      </c>
      <c r="H8" s="15"/>
      <c r="I8" s="4">
        <v>93</v>
      </c>
      <c r="J8" s="4"/>
      <c r="K8" s="4">
        <v>94</v>
      </c>
      <c r="L8" s="4"/>
      <c r="M8" s="4"/>
      <c r="N8" s="4"/>
      <c r="O8" s="12" t="s">
        <v>56</v>
      </c>
      <c r="P8" s="4">
        <v>30</v>
      </c>
    </row>
    <row r="9" spans="1:16" ht="16.5">
      <c r="A9" s="8"/>
      <c r="B9" s="9" t="s">
        <v>7</v>
      </c>
      <c r="C9" s="10">
        <v>1</v>
      </c>
      <c r="D9" s="7">
        <f>C9</f>
        <v>1</v>
      </c>
      <c r="E9" s="7">
        <f>IF(C9&gt;=90,30,IF(C9&gt;=80,20,IF(C9&gt;=70,10,0)))</f>
        <v>0</v>
      </c>
      <c r="F9" s="7">
        <v>0</v>
      </c>
      <c r="G9" s="32">
        <f t="shared" si="0"/>
        <v>1</v>
      </c>
      <c r="H9" s="15"/>
      <c r="I9" s="4">
        <v>92</v>
      </c>
      <c r="J9" s="4"/>
      <c r="K9" s="4">
        <v>93</v>
      </c>
      <c r="L9" s="4"/>
      <c r="M9" s="4"/>
      <c r="N9" s="4"/>
      <c r="O9" s="12" t="s">
        <v>57</v>
      </c>
      <c r="P9" s="4">
        <v>50</v>
      </c>
    </row>
    <row r="10" spans="1:16" ht="16.5">
      <c r="A10" s="8"/>
      <c r="B10" s="9" t="s">
        <v>8</v>
      </c>
      <c r="C10" s="10" t="s">
        <v>22</v>
      </c>
      <c r="D10" s="7">
        <f aca="true" t="shared" si="1" ref="D10:D15">IF(C10="S",40,IF(C10="A",20,IF(C10="B",10,0)))</f>
        <v>0</v>
      </c>
      <c r="E10" s="7">
        <v>0</v>
      </c>
      <c r="F10" s="7">
        <v>0</v>
      </c>
      <c r="G10" s="32">
        <f t="shared" si="0"/>
        <v>0</v>
      </c>
      <c r="H10" s="15"/>
      <c r="I10" s="4">
        <v>91</v>
      </c>
      <c r="J10" s="4"/>
      <c r="K10" s="4">
        <v>92</v>
      </c>
      <c r="L10" s="4"/>
      <c r="M10" s="4"/>
      <c r="N10" s="4"/>
      <c r="O10" s="12" t="s">
        <v>58</v>
      </c>
      <c r="P10" s="4">
        <v>10</v>
      </c>
    </row>
    <row r="11" spans="1:16" ht="16.5">
      <c r="A11" s="8"/>
      <c r="B11" s="9" t="s">
        <v>9</v>
      </c>
      <c r="C11" s="10" t="s">
        <v>22</v>
      </c>
      <c r="D11" s="7">
        <f t="shared" si="1"/>
        <v>0</v>
      </c>
      <c r="E11" s="7">
        <v>0</v>
      </c>
      <c r="F11" s="7">
        <v>0</v>
      </c>
      <c r="G11" s="32">
        <f t="shared" si="0"/>
        <v>0</v>
      </c>
      <c r="H11" s="15"/>
      <c r="I11" s="4">
        <v>90</v>
      </c>
      <c r="J11" s="4"/>
      <c r="K11" s="4">
        <v>91</v>
      </c>
      <c r="L11" s="4"/>
      <c r="M11" s="4"/>
      <c r="N11" s="4"/>
      <c r="O11" s="12" t="s">
        <v>59</v>
      </c>
      <c r="P11" s="4">
        <v>20</v>
      </c>
    </row>
    <row r="12" spans="1:16" ht="16.5">
      <c r="A12" s="8"/>
      <c r="B12" s="9" t="s">
        <v>10</v>
      </c>
      <c r="C12" s="10" t="s">
        <v>22</v>
      </c>
      <c r="D12" s="7">
        <f t="shared" si="1"/>
        <v>0</v>
      </c>
      <c r="E12" s="7">
        <v>0</v>
      </c>
      <c r="F12" s="7">
        <v>0</v>
      </c>
      <c r="G12" s="32">
        <f>D12+E12-F12</f>
        <v>0</v>
      </c>
      <c r="H12" s="15"/>
      <c r="I12" s="4">
        <v>89</v>
      </c>
      <c r="J12" s="4"/>
      <c r="K12" s="4">
        <v>90</v>
      </c>
      <c r="L12" s="4"/>
      <c r="M12" s="4"/>
      <c r="N12" s="4"/>
      <c r="O12" s="12" t="s">
        <v>60</v>
      </c>
      <c r="P12" s="4">
        <v>50</v>
      </c>
    </row>
    <row r="13" spans="1:16" ht="16.5">
      <c r="A13" s="8"/>
      <c r="B13" s="9" t="s">
        <v>11</v>
      </c>
      <c r="C13" s="10" t="s">
        <v>22</v>
      </c>
      <c r="D13" s="7">
        <f t="shared" si="1"/>
        <v>0</v>
      </c>
      <c r="E13" s="7">
        <v>0</v>
      </c>
      <c r="F13" s="7">
        <v>0</v>
      </c>
      <c r="G13" s="32">
        <f t="shared" si="0"/>
        <v>0</v>
      </c>
      <c r="H13" s="15"/>
      <c r="I13" s="4">
        <v>88</v>
      </c>
      <c r="J13" s="4"/>
      <c r="K13" s="4">
        <v>89</v>
      </c>
      <c r="L13" s="4"/>
      <c r="M13" s="4"/>
      <c r="N13" s="4"/>
      <c r="O13" s="12" t="s">
        <v>61</v>
      </c>
      <c r="P13" s="4">
        <v>30</v>
      </c>
    </row>
    <row r="14" spans="1:16" ht="16.5">
      <c r="A14" s="8"/>
      <c r="B14" s="9" t="s">
        <v>12</v>
      </c>
      <c r="C14" s="10" t="s">
        <v>22</v>
      </c>
      <c r="D14" s="7">
        <f t="shared" si="1"/>
        <v>0</v>
      </c>
      <c r="E14" s="7">
        <v>0</v>
      </c>
      <c r="F14" s="7">
        <v>0</v>
      </c>
      <c r="G14" s="32">
        <f t="shared" si="0"/>
        <v>0</v>
      </c>
      <c r="H14" s="15"/>
      <c r="I14" s="4">
        <v>87</v>
      </c>
      <c r="J14" s="4"/>
      <c r="K14" s="4">
        <v>88</v>
      </c>
      <c r="L14" s="4"/>
      <c r="M14" s="4"/>
      <c r="N14" s="4"/>
      <c r="O14" s="12" t="s">
        <v>62</v>
      </c>
      <c r="P14" s="4">
        <v>50</v>
      </c>
    </row>
    <row r="15" spans="1:16" ht="16.5">
      <c r="A15" s="8"/>
      <c r="B15" s="9" t="s">
        <v>13</v>
      </c>
      <c r="C15" s="10" t="s">
        <v>22</v>
      </c>
      <c r="D15" s="7">
        <f t="shared" si="1"/>
        <v>0</v>
      </c>
      <c r="E15" s="7">
        <v>0</v>
      </c>
      <c r="F15" s="7">
        <v>0</v>
      </c>
      <c r="G15" s="32">
        <f t="shared" si="0"/>
        <v>0</v>
      </c>
      <c r="H15" s="15"/>
      <c r="I15" s="4">
        <v>86</v>
      </c>
      <c r="J15" s="4"/>
      <c r="K15" s="4">
        <v>87</v>
      </c>
      <c r="L15" s="4"/>
      <c r="M15" s="4"/>
      <c r="N15" s="4"/>
      <c r="O15" s="12" t="s">
        <v>63</v>
      </c>
      <c r="P15" s="4">
        <v>50</v>
      </c>
    </row>
    <row r="16" spans="1:16" ht="16.5">
      <c r="A16" s="8"/>
      <c r="B16" s="9" t="s">
        <v>14</v>
      </c>
      <c r="C16" s="10" t="s">
        <v>150</v>
      </c>
      <c r="D16" s="7">
        <f>VLOOKUP(C16,O2:P102,2)</f>
        <v>0</v>
      </c>
      <c r="E16" s="7">
        <v>0</v>
      </c>
      <c r="F16" s="7">
        <v>0</v>
      </c>
      <c r="G16" s="32">
        <f t="shared" si="0"/>
        <v>0</v>
      </c>
      <c r="H16" s="15"/>
      <c r="I16" s="1">
        <v>85</v>
      </c>
      <c r="K16" s="1">
        <v>86</v>
      </c>
      <c r="O16" s="2" t="s">
        <v>64</v>
      </c>
      <c r="P16" s="1">
        <v>30</v>
      </c>
    </row>
    <row r="17" spans="1:16" ht="16.5">
      <c r="A17" s="22"/>
      <c r="B17" s="20"/>
      <c r="C17" s="20"/>
      <c r="D17" s="20"/>
      <c r="E17" s="20"/>
      <c r="F17" s="8" t="s">
        <v>30</v>
      </c>
      <c r="G17" s="32">
        <f>SUM(G3:G16)</f>
        <v>-45</v>
      </c>
      <c r="H17" s="15"/>
      <c r="I17" s="1">
        <v>84</v>
      </c>
      <c r="K17" s="1">
        <v>85</v>
      </c>
      <c r="O17" s="2" t="s">
        <v>65</v>
      </c>
      <c r="P17" s="1">
        <v>30</v>
      </c>
    </row>
    <row r="18" spans="1:16" ht="16.5">
      <c r="A18" s="8"/>
      <c r="B18" s="8" t="s">
        <v>39</v>
      </c>
      <c r="C18" s="8" t="s">
        <v>40</v>
      </c>
      <c r="D18" s="8" t="s">
        <v>41</v>
      </c>
      <c r="E18" s="4"/>
      <c r="F18" s="8" t="s">
        <v>38</v>
      </c>
      <c r="G18" s="32">
        <f>A3-G17</f>
        <v>545</v>
      </c>
      <c r="H18" s="15"/>
      <c r="I18" s="1">
        <v>83</v>
      </c>
      <c r="K18" s="1">
        <v>84</v>
      </c>
      <c r="O18" s="2" t="s">
        <v>66</v>
      </c>
      <c r="P18" s="1">
        <v>60</v>
      </c>
    </row>
    <row r="19" spans="1:16" ht="16.5">
      <c r="A19" s="8" t="s">
        <v>49</v>
      </c>
      <c r="B19" s="7">
        <v>400</v>
      </c>
      <c r="C19" s="7">
        <f>SUM(C5:C9)</f>
        <v>5</v>
      </c>
      <c r="D19" s="11" t="str">
        <f aca="true" t="shared" si="2" ref="D19:D24">IF(C19&gt;B19,"否","是")</f>
        <v>是</v>
      </c>
      <c r="E19" s="20"/>
      <c r="F19" s="8" t="s">
        <v>41</v>
      </c>
      <c r="G19" s="33" t="str">
        <f>IF(OR(G17&gt;A3,SUM(C5:C9)&gt;B19,COUNTIF(C5:C9,L2)&gt;M2,COUNTIF(C5:C9,L3)&gt;M3,COUNTIF(C5:C9,L4)&gt;M4,COUNTIF(C5:C9,L5)&gt;M5,COUNTIF(C10:C15,N2)&gt;B7,AND(SUM(C5:C9)&lt;B26,COUNTIF(C10:C15,N2)&gt;0)),"否","是")</f>
        <v>是</v>
      </c>
      <c r="H19" s="15"/>
      <c r="I19" s="1">
        <v>82</v>
      </c>
      <c r="K19" s="1">
        <v>83</v>
      </c>
      <c r="O19" s="2" t="s">
        <v>67</v>
      </c>
      <c r="P19" s="1">
        <v>30</v>
      </c>
    </row>
    <row r="20" spans="1:16" ht="16.5">
      <c r="A20" s="8" t="s">
        <v>42</v>
      </c>
      <c r="B20" s="7">
        <f>M2</f>
        <v>1</v>
      </c>
      <c r="C20" s="7">
        <f>COUNTIF(C5:C9,L2)</f>
        <v>0</v>
      </c>
      <c r="D20" s="11" t="str">
        <f t="shared" si="2"/>
        <v>是</v>
      </c>
      <c r="E20" s="20"/>
      <c r="F20" s="20"/>
      <c r="G20" s="34"/>
      <c r="H20" s="15"/>
      <c r="I20" s="1">
        <v>81</v>
      </c>
      <c r="K20" s="1">
        <v>82</v>
      </c>
      <c r="O20" s="2" t="s">
        <v>68</v>
      </c>
      <c r="P20" s="1">
        <v>100</v>
      </c>
    </row>
    <row r="21" spans="1:16" ht="16.5">
      <c r="A21" s="8" t="s">
        <v>43</v>
      </c>
      <c r="B21" s="7">
        <f>M3</f>
        <v>2</v>
      </c>
      <c r="C21" s="7">
        <f>COUNTIF(C5:C9,L3)</f>
        <v>0</v>
      </c>
      <c r="D21" s="11" t="str">
        <f t="shared" si="2"/>
        <v>是</v>
      </c>
      <c r="E21" s="20"/>
      <c r="F21" s="20"/>
      <c r="G21" s="34"/>
      <c r="H21" s="15"/>
      <c r="I21" s="1">
        <v>80</v>
      </c>
      <c r="K21" s="1">
        <v>81</v>
      </c>
      <c r="O21" s="2" t="s">
        <v>69</v>
      </c>
      <c r="P21" s="1">
        <v>30</v>
      </c>
    </row>
    <row r="22" spans="1:16" ht="16.5">
      <c r="A22" s="8" t="s">
        <v>44</v>
      </c>
      <c r="B22" s="7">
        <f>M4</f>
        <v>3</v>
      </c>
      <c r="C22" s="7">
        <f>COUNTIF(C5:C9,L4)</f>
        <v>0</v>
      </c>
      <c r="D22" s="11" t="str">
        <f t="shared" si="2"/>
        <v>是</v>
      </c>
      <c r="E22" s="20"/>
      <c r="F22" s="79" t="s">
        <v>236</v>
      </c>
      <c r="G22" s="80"/>
      <c r="H22" s="15"/>
      <c r="I22" s="1">
        <v>79</v>
      </c>
      <c r="K22" s="1">
        <v>80</v>
      </c>
      <c r="O22" s="2" t="s">
        <v>70</v>
      </c>
      <c r="P22" s="1">
        <v>20</v>
      </c>
    </row>
    <row r="23" spans="1:16" ht="16.5">
      <c r="A23" s="8" t="s">
        <v>45</v>
      </c>
      <c r="B23" s="7">
        <f>M5</f>
        <v>4</v>
      </c>
      <c r="C23" s="7">
        <f>COUNTIF(C5:C9,L5)</f>
        <v>0</v>
      </c>
      <c r="D23" s="11" t="str">
        <f t="shared" si="2"/>
        <v>是</v>
      </c>
      <c r="E23" s="20"/>
      <c r="F23" s="79"/>
      <c r="G23" s="80"/>
      <c r="H23" s="15"/>
      <c r="I23" s="1">
        <v>78</v>
      </c>
      <c r="K23" s="1">
        <v>79</v>
      </c>
      <c r="O23" s="2" t="s">
        <v>71</v>
      </c>
      <c r="P23" s="1">
        <v>60</v>
      </c>
    </row>
    <row r="24" spans="1:16" ht="16.5">
      <c r="A24" s="8" t="s">
        <v>46</v>
      </c>
      <c r="B24" s="7">
        <v>3</v>
      </c>
      <c r="C24" s="7">
        <f>COUNTIF(C10:C15,N2)</f>
        <v>0</v>
      </c>
      <c r="D24" s="11" t="str">
        <f t="shared" si="2"/>
        <v>是</v>
      </c>
      <c r="E24" s="20"/>
      <c r="F24" s="20"/>
      <c r="G24" s="34"/>
      <c r="H24" s="15"/>
      <c r="I24" s="1">
        <v>77</v>
      </c>
      <c r="K24" s="1">
        <v>78</v>
      </c>
      <c r="O24" s="2" t="s">
        <v>72</v>
      </c>
      <c r="P24" s="1">
        <v>60</v>
      </c>
    </row>
    <row r="25" spans="1:16" ht="16.5">
      <c r="A25" s="8"/>
      <c r="B25" s="8" t="s">
        <v>151</v>
      </c>
      <c r="C25" s="8" t="s">
        <v>40</v>
      </c>
      <c r="D25" s="8" t="s">
        <v>47</v>
      </c>
      <c r="E25" s="20"/>
      <c r="F25" s="20"/>
      <c r="G25" s="34"/>
      <c r="H25" s="15"/>
      <c r="I25" s="1">
        <v>76</v>
      </c>
      <c r="K25" s="1">
        <v>77</v>
      </c>
      <c r="O25" s="2" t="s">
        <v>73</v>
      </c>
      <c r="P25" s="1">
        <v>30</v>
      </c>
    </row>
    <row r="26" spans="1:16" ht="17.25" thickBot="1">
      <c r="A26" s="35" t="s">
        <v>152</v>
      </c>
      <c r="B26" s="36">
        <v>250</v>
      </c>
      <c r="C26" s="36">
        <f>SUM(C5:C9)</f>
        <v>5</v>
      </c>
      <c r="D26" s="36" t="str">
        <f>IF(C26&lt;B26,"不可","可以")</f>
        <v>不可</v>
      </c>
      <c r="E26" s="37"/>
      <c r="F26" s="37"/>
      <c r="G26" s="38"/>
      <c r="H26" s="15"/>
      <c r="I26" s="1">
        <v>75</v>
      </c>
      <c r="K26" s="1">
        <v>76</v>
      </c>
      <c r="O26" s="2" t="s">
        <v>74</v>
      </c>
      <c r="P26" s="1">
        <v>30</v>
      </c>
    </row>
    <row r="27" spans="5:16" ht="16.5">
      <c r="E27" s="13"/>
      <c r="F27" s="13"/>
      <c r="G27" s="13"/>
      <c r="H27" s="15"/>
      <c r="I27" s="1">
        <v>74</v>
      </c>
      <c r="K27" s="1">
        <v>75</v>
      </c>
      <c r="O27" s="2" t="s">
        <v>75</v>
      </c>
      <c r="P27" s="1">
        <v>20</v>
      </c>
    </row>
    <row r="28" spans="1:21" ht="17.25" thickBot="1">
      <c r="A28" s="28"/>
      <c r="B28" s="29"/>
      <c r="C28" s="29"/>
      <c r="D28" s="29"/>
      <c r="E28" s="29"/>
      <c r="F28" s="29"/>
      <c r="G28" s="29"/>
      <c r="H28" s="30"/>
      <c r="I28" s="4">
        <v>73</v>
      </c>
      <c r="J28" s="4"/>
      <c r="K28" s="4">
        <v>74</v>
      </c>
      <c r="L28" s="4"/>
      <c r="M28" s="4"/>
      <c r="N28" s="4"/>
      <c r="O28" s="12" t="s">
        <v>76</v>
      </c>
      <c r="P28" s="4">
        <v>50</v>
      </c>
      <c r="Q28" s="15"/>
      <c r="R28" s="15"/>
      <c r="S28" s="15"/>
      <c r="T28" s="15"/>
      <c r="U28" s="15"/>
    </row>
    <row r="29" spans="1:16" ht="17.25" thickBot="1">
      <c r="A29" s="24"/>
      <c r="B29" s="13"/>
      <c r="C29" s="13"/>
      <c r="D29" s="13"/>
      <c r="E29" s="13"/>
      <c r="F29" s="13"/>
      <c r="G29" s="13"/>
      <c r="H29" s="15"/>
      <c r="I29" s="1">
        <v>72</v>
      </c>
      <c r="K29" s="1">
        <v>73</v>
      </c>
      <c r="O29" s="2" t="s">
        <v>77</v>
      </c>
      <c r="P29" s="1">
        <v>50</v>
      </c>
    </row>
    <row r="30" spans="1:16" ht="16.5">
      <c r="A30" s="76" t="s">
        <v>238</v>
      </c>
      <c r="B30" s="77"/>
      <c r="C30" s="77"/>
      <c r="D30" s="77"/>
      <c r="E30" s="77"/>
      <c r="F30" s="78"/>
      <c r="G30" s="13"/>
      <c r="I30" s="1">
        <v>71</v>
      </c>
      <c r="K30" s="1">
        <v>72</v>
      </c>
      <c r="O30" s="2" t="s">
        <v>78</v>
      </c>
      <c r="P30" s="1">
        <v>50</v>
      </c>
    </row>
    <row r="31" spans="1:16" ht="16.5">
      <c r="A31" s="19" t="s">
        <v>153</v>
      </c>
      <c r="B31" s="7" t="str">
        <f>IF(C7&gt;=90,"4",IF(C7&gt;=80,"3",IF(C7&gt;=70,"2",IF(C7&gt;=60,"1","0"))))</f>
        <v>0</v>
      </c>
      <c r="C31" s="71" t="s">
        <v>234</v>
      </c>
      <c r="D31" s="71"/>
      <c r="E31" s="71"/>
      <c r="F31" s="46">
        <f>AVERAGE(C5:C9)</f>
        <v>1</v>
      </c>
      <c r="I31" s="1">
        <v>70</v>
      </c>
      <c r="K31" s="1">
        <v>71</v>
      </c>
      <c r="O31" s="2" t="s">
        <v>79</v>
      </c>
      <c r="P31" s="1">
        <v>50</v>
      </c>
    </row>
    <row r="32" spans="1:16" ht="16.5">
      <c r="A32" s="19" t="s">
        <v>233</v>
      </c>
      <c r="B32" s="7">
        <f>'個人設定'!B6+'能力設定'!C3</f>
        <v>30</v>
      </c>
      <c r="C32" s="71" t="s">
        <v>235</v>
      </c>
      <c r="D32" s="71"/>
      <c r="E32" s="71"/>
      <c r="F32" s="47">
        <f>SUM(E5:E9)</f>
        <v>0</v>
      </c>
      <c r="I32" s="1">
        <v>69</v>
      </c>
      <c r="K32" s="1">
        <v>70</v>
      </c>
      <c r="O32" s="2" t="s">
        <v>80</v>
      </c>
      <c r="P32" s="1">
        <v>50</v>
      </c>
    </row>
    <row r="33" spans="1:16" ht="16.5">
      <c r="A33" s="53"/>
      <c r="B33" s="20"/>
      <c r="C33" s="20"/>
      <c r="D33" s="20"/>
      <c r="E33" s="20"/>
      <c r="F33" s="52"/>
      <c r="I33" s="1">
        <v>68</v>
      </c>
      <c r="K33" s="1">
        <v>69</v>
      </c>
      <c r="O33" s="2" t="s">
        <v>81</v>
      </c>
      <c r="P33" s="1">
        <v>80</v>
      </c>
    </row>
    <row r="34" spans="1:16" ht="16.5">
      <c r="A34" s="53"/>
      <c r="B34" s="8" t="s">
        <v>19</v>
      </c>
      <c r="C34" s="8" t="s">
        <v>20</v>
      </c>
      <c r="D34" s="8" t="s">
        <v>21</v>
      </c>
      <c r="E34" s="8" t="s">
        <v>22</v>
      </c>
      <c r="F34" s="52"/>
      <c r="I34" s="1">
        <v>67</v>
      </c>
      <c r="K34" s="1">
        <v>68</v>
      </c>
      <c r="O34" s="2" t="s">
        <v>82</v>
      </c>
      <c r="P34" s="1">
        <v>100</v>
      </c>
    </row>
    <row r="35" spans="1:16" ht="16.5">
      <c r="A35" s="19" t="s">
        <v>237</v>
      </c>
      <c r="B35" s="7">
        <f>COUNTIF(C10:C15,N2)</f>
        <v>0</v>
      </c>
      <c r="C35" s="7">
        <f>COUNTIF(C10:C15,N3)</f>
        <v>0</v>
      </c>
      <c r="D35" s="7">
        <f>COUNTIF(C10:C15,N4)</f>
        <v>0</v>
      </c>
      <c r="E35" s="7">
        <f>COUNTIF(C10:C15,N5)</f>
        <v>6</v>
      </c>
      <c r="F35" s="52"/>
      <c r="I35" s="1">
        <v>66</v>
      </c>
      <c r="K35" s="1">
        <v>67</v>
      </c>
      <c r="O35" s="2" t="s">
        <v>83</v>
      </c>
      <c r="P35" s="1">
        <v>80</v>
      </c>
    </row>
    <row r="36" spans="1:16" ht="16.5">
      <c r="A36" s="53"/>
      <c r="B36" s="20"/>
      <c r="C36" s="20"/>
      <c r="D36" s="20"/>
      <c r="E36" s="20"/>
      <c r="F36" s="52"/>
      <c r="I36" s="1">
        <v>65</v>
      </c>
      <c r="K36" s="1">
        <v>66</v>
      </c>
      <c r="O36" s="2" t="s">
        <v>84</v>
      </c>
      <c r="P36" s="1">
        <v>60</v>
      </c>
    </row>
    <row r="37" spans="1:16" ht="16.5">
      <c r="A37" s="19" t="s">
        <v>239</v>
      </c>
      <c r="B37" s="45">
        <f ca="1">RAND()*150</f>
        <v>75.51682782539342</v>
      </c>
      <c r="C37" s="68" t="s">
        <v>241</v>
      </c>
      <c r="D37" s="68"/>
      <c r="E37" s="68"/>
      <c r="F37" s="69"/>
      <c r="G37" s="44"/>
      <c r="I37" s="1">
        <v>64</v>
      </c>
      <c r="K37" s="1">
        <v>65</v>
      </c>
      <c r="O37" s="2" t="s">
        <v>85</v>
      </c>
      <c r="P37" s="1">
        <v>60</v>
      </c>
    </row>
    <row r="38" spans="1:16" ht="16.5">
      <c r="A38" s="53"/>
      <c r="B38" s="20"/>
      <c r="C38" s="20"/>
      <c r="D38" s="20"/>
      <c r="E38" s="20"/>
      <c r="F38" s="52"/>
      <c r="I38" s="1">
        <v>63</v>
      </c>
      <c r="K38" s="1">
        <v>64</v>
      </c>
      <c r="O38" s="2" t="s">
        <v>86</v>
      </c>
      <c r="P38" s="1">
        <v>60</v>
      </c>
    </row>
    <row r="39" spans="1:16" ht="16.5" customHeight="1">
      <c r="A39" s="70" t="s">
        <v>240</v>
      </c>
      <c r="B39" s="71"/>
      <c r="C39" s="71"/>
      <c r="D39" s="71"/>
      <c r="E39" s="71"/>
      <c r="F39" s="72"/>
      <c r="I39" s="1">
        <v>62</v>
      </c>
      <c r="K39" s="1">
        <v>63</v>
      </c>
      <c r="O39" s="2" t="s">
        <v>87</v>
      </c>
      <c r="P39" s="1">
        <v>60</v>
      </c>
    </row>
    <row r="40" spans="1:16" ht="16.5">
      <c r="A40" s="48"/>
      <c r="B40" s="4"/>
      <c r="C40" s="4"/>
      <c r="D40" s="4"/>
      <c r="E40" s="4"/>
      <c r="F40" s="23"/>
      <c r="I40" s="1">
        <v>61</v>
      </c>
      <c r="K40" s="1">
        <v>62</v>
      </c>
      <c r="O40" s="2" t="s">
        <v>88</v>
      </c>
      <c r="P40" s="1">
        <v>60</v>
      </c>
    </row>
    <row r="41" spans="1:16" ht="16.5">
      <c r="A41" s="48"/>
      <c r="B41" s="4"/>
      <c r="C41" s="4"/>
      <c r="D41" s="4"/>
      <c r="E41" s="4"/>
      <c r="F41" s="23"/>
      <c r="I41" s="1">
        <v>60</v>
      </c>
      <c r="K41" s="1">
        <v>61</v>
      </c>
      <c r="O41" s="2" t="s">
        <v>89</v>
      </c>
      <c r="P41" s="1">
        <v>60</v>
      </c>
    </row>
    <row r="42" spans="1:16" ht="16.5">
      <c r="A42" s="48"/>
      <c r="B42" s="4"/>
      <c r="C42" s="4"/>
      <c r="D42" s="4"/>
      <c r="E42" s="4"/>
      <c r="F42" s="23"/>
      <c r="I42" s="1">
        <v>59</v>
      </c>
      <c r="K42" s="1">
        <v>60</v>
      </c>
      <c r="O42" s="2" t="s">
        <v>90</v>
      </c>
      <c r="P42" s="1">
        <v>100</v>
      </c>
    </row>
    <row r="43" spans="1:16" ht="16.5">
      <c r="A43" s="48"/>
      <c r="B43" s="4"/>
      <c r="C43" s="4"/>
      <c r="D43" s="4"/>
      <c r="E43" s="4"/>
      <c r="F43" s="23"/>
      <c r="I43" s="1">
        <v>58</v>
      </c>
      <c r="K43" s="1">
        <v>59</v>
      </c>
      <c r="O43" s="2" t="s">
        <v>91</v>
      </c>
      <c r="P43" s="1">
        <v>50</v>
      </c>
    </row>
    <row r="44" spans="1:16" ht="16.5">
      <c r="A44" s="48"/>
      <c r="B44" s="4"/>
      <c r="C44" s="4"/>
      <c r="D44" s="4"/>
      <c r="E44" s="4"/>
      <c r="F44" s="23"/>
      <c r="I44" s="1">
        <v>57</v>
      </c>
      <c r="K44" s="1">
        <v>58</v>
      </c>
      <c r="O44" s="2" t="s">
        <v>92</v>
      </c>
      <c r="P44" s="1">
        <v>30</v>
      </c>
    </row>
    <row r="45" spans="1:16" ht="16.5">
      <c r="A45" s="48"/>
      <c r="B45" s="4"/>
      <c r="C45" s="4"/>
      <c r="D45" s="4"/>
      <c r="E45" s="4"/>
      <c r="F45" s="23"/>
      <c r="I45" s="1">
        <v>56</v>
      </c>
      <c r="K45" s="1">
        <v>57</v>
      </c>
      <c r="O45" s="2" t="s">
        <v>93</v>
      </c>
      <c r="P45" s="1">
        <v>30</v>
      </c>
    </row>
    <row r="46" spans="1:16" ht="16.5">
      <c r="A46" s="48"/>
      <c r="B46" s="4"/>
      <c r="C46" s="4"/>
      <c r="D46" s="4"/>
      <c r="E46" s="4"/>
      <c r="F46" s="23"/>
      <c r="I46" s="1">
        <v>55</v>
      </c>
      <c r="K46" s="1">
        <v>56</v>
      </c>
      <c r="O46" s="2" t="s">
        <v>94</v>
      </c>
      <c r="P46" s="1">
        <v>20</v>
      </c>
    </row>
    <row r="47" spans="1:16" ht="16.5">
      <c r="A47" s="48"/>
      <c r="B47" s="4"/>
      <c r="C47" s="4"/>
      <c r="D47" s="4"/>
      <c r="E47" s="4"/>
      <c r="F47" s="23"/>
      <c r="I47" s="1">
        <v>54</v>
      </c>
      <c r="K47" s="1">
        <v>55</v>
      </c>
      <c r="O47" s="2" t="s">
        <v>95</v>
      </c>
      <c r="P47" s="1">
        <v>20</v>
      </c>
    </row>
    <row r="48" spans="1:16" ht="16.5">
      <c r="A48" s="48"/>
      <c r="B48" s="4"/>
      <c r="C48" s="4"/>
      <c r="D48" s="4"/>
      <c r="E48" s="4"/>
      <c r="F48" s="23"/>
      <c r="I48" s="1">
        <v>53</v>
      </c>
      <c r="K48" s="1">
        <v>54</v>
      </c>
      <c r="O48" s="2" t="s">
        <v>96</v>
      </c>
      <c r="P48" s="1">
        <v>20</v>
      </c>
    </row>
    <row r="49" spans="1:16" ht="16.5">
      <c r="A49" s="48"/>
      <c r="B49" s="4"/>
      <c r="C49" s="4"/>
      <c r="D49" s="4"/>
      <c r="E49" s="4"/>
      <c r="F49" s="23"/>
      <c r="I49" s="1">
        <v>52</v>
      </c>
      <c r="K49" s="1">
        <v>53</v>
      </c>
      <c r="O49" s="2" t="s">
        <v>97</v>
      </c>
      <c r="P49" s="1">
        <v>20</v>
      </c>
    </row>
    <row r="50" spans="1:16" ht="16.5">
      <c r="A50" s="48"/>
      <c r="B50" s="4"/>
      <c r="C50" s="4"/>
      <c r="D50" s="4"/>
      <c r="E50" s="4"/>
      <c r="F50" s="23"/>
      <c r="I50" s="1">
        <v>51</v>
      </c>
      <c r="K50" s="1">
        <v>52</v>
      </c>
      <c r="O50" s="2" t="s">
        <v>98</v>
      </c>
      <c r="P50" s="1">
        <v>30</v>
      </c>
    </row>
    <row r="51" spans="1:16" ht="16.5">
      <c r="A51" s="48"/>
      <c r="B51" s="4"/>
      <c r="C51" s="4"/>
      <c r="D51" s="4"/>
      <c r="E51" s="4"/>
      <c r="F51" s="23"/>
      <c r="I51" s="1">
        <v>50</v>
      </c>
      <c r="K51" s="1">
        <v>51</v>
      </c>
      <c r="O51" s="2" t="s">
        <v>99</v>
      </c>
      <c r="P51" s="1">
        <v>10</v>
      </c>
    </row>
    <row r="52" spans="1:16" ht="17.25" thickBot="1">
      <c r="A52" s="49"/>
      <c r="B52" s="50"/>
      <c r="C52" s="50"/>
      <c r="D52" s="50"/>
      <c r="E52" s="50"/>
      <c r="F52" s="51"/>
      <c r="I52" s="1">
        <v>49</v>
      </c>
      <c r="K52" s="1">
        <v>50</v>
      </c>
      <c r="O52" s="2" t="s">
        <v>100</v>
      </c>
      <c r="P52" s="1">
        <v>20</v>
      </c>
    </row>
    <row r="53" spans="9:16" ht="16.5">
      <c r="I53" s="1">
        <v>48</v>
      </c>
      <c r="K53" s="1">
        <v>49</v>
      </c>
      <c r="O53" s="2" t="s">
        <v>101</v>
      </c>
      <c r="P53" s="1">
        <v>10</v>
      </c>
    </row>
    <row r="54" spans="9:16" ht="16.5">
      <c r="I54" s="1">
        <v>47</v>
      </c>
      <c r="K54" s="1">
        <v>48</v>
      </c>
      <c r="O54" s="2" t="s">
        <v>102</v>
      </c>
      <c r="P54" s="1">
        <v>20</v>
      </c>
    </row>
    <row r="55" spans="9:16" ht="16.5">
      <c r="I55" s="1">
        <v>46</v>
      </c>
      <c r="K55" s="1">
        <v>47</v>
      </c>
      <c r="O55" s="2" t="s">
        <v>103</v>
      </c>
      <c r="P55" s="1">
        <v>30</v>
      </c>
    </row>
    <row r="56" spans="9:16" ht="16.5">
      <c r="I56" s="1">
        <v>45</v>
      </c>
      <c r="K56" s="1">
        <v>46</v>
      </c>
      <c r="O56" s="2" t="s">
        <v>104</v>
      </c>
      <c r="P56" s="1">
        <v>50</v>
      </c>
    </row>
    <row r="57" spans="9:16" ht="16.5">
      <c r="I57" s="1">
        <v>44</v>
      </c>
      <c r="K57" s="1">
        <v>45</v>
      </c>
      <c r="O57" s="2" t="s">
        <v>105</v>
      </c>
      <c r="P57" s="1">
        <v>50</v>
      </c>
    </row>
    <row r="58" spans="9:16" ht="16.5">
      <c r="I58" s="1">
        <v>43</v>
      </c>
      <c r="K58" s="1">
        <v>44</v>
      </c>
      <c r="O58" s="2" t="s">
        <v>106</v>
      </c>
      <c r="P58" s="1">
        <v>50</v>
      </c>
    </row>
    <row r="59" spans="9:16" ht="16.5">
      <c r="I59" s="1">
        <v>42</v>
      </c>
      <c r="K59" s="1">
        <v>43</v>
      </c>
      <c r="O59" s="2" t="s">
        <v>107</v>
      </c>
      <c r="P59" s="1">
        <v>60</v>
      </c>
    </row>
    <row r="60" spans="9:16" ht="16.5">
      <c r="I60" s="1">
        <v>41</v>
      </c>
      <c r="K60" s="1">
        <v>42</v>
      </c>
      <c r="O60" s="2" t="s">
        <v>108</v>
      </c>
      <c r="P60" s="1">
        <v>50</v>
      </c>
    </row>
    <row r="61" spans="9:16" ht="16.5">
      <c r="I61" s="1">
        <v>40</v>
      </c>
      <c r="K61" s="1">
        <v>41</v>
      </c>
      <c r="O61" s="2" t="s">
        <v>109</v>
      </c>
      <c r="P61" s="1">
        <v>10</v>
      </c>
    </row>
    <row r="62" spans="9:16" ht="16.5">
      <c r="I62" s="1">
        <v>39</v>
      </c>
      <c r="K62" s="1">
        <v>40</v>
      </c>
      <c r="O62" s="2" t="s">
        <v>110</v>
      </c>
      <c r="P62" s="1">
        <v>30</v>
      </c>
    </row>
    <row r="63" spans="9:16" ht="16.5">
      <c r="I63" s="1">
        <v>38</v>
      </c>
      <c r="K63" s="1">
        <v>39</v>
      </c>
      <c r="O63" s="2" t="s">
        <v>111</v>
      </c>
      <c r="P63" s="1">
        <v>150</v>
      </c>
    </row>
    <row r="64" spans="9:16" ht="16.5">
      <c r="I64" s="1">
        <v>37</v>
      </c>
      <c r="K64" s="1">
        <v>38</v>
      </c>
      <c r="O64" s="2" t="s">
        <v>112</v>
      </c>
      <c r="P64" s="1">
        <v>80</v>
      </c>
    </row>
    <row r="65" spans="9:16" ht="16.5">
      <c r="I65" s="1">
        <v>36</v>
      </c>
      <c r="K65" s="1">
        <v>37</v>
      </c>
      <c r="O65" s="2" t="s">
        <v>113</v>
      </c>
      <c r="P65" s="1">
        <v>100</v>
      </c>
    </row>
    <row r="66" spans="9:16" ht="16.5">
      <c r="I66" s="1">
        <v>35</v>
      </c>
      <c r="K66" s="1">
        <v>36</v>
      </c>
      <c r="O66" s="2" t="s">
        <v>114</v>
      </c>
      <c r="P66" s="1">
        <v>80</v>
      </c>
    </row>
    <row r="67" spans="9:16" ht="16.5">
      <c r="I67" s="1">
        <v>34</v>
      </c>
      <c r="K67" s="1">
        <v>35</v>
      </c>
      <c r="O67" s="2" t="s">
        <v>115</v>
      </c>
      <c r="P67" s="1">
        <v>30</v>
      </c>
    </row>
    <row r="68" spans="9:16" ht="16.5">
      <c r="I68" s="1">
        <v>33</v>
      </c>
      <c r="K68" s="1">
        <v>34</v>
      </c>
      <c r="O68" s="2" t="s">
        <v>116</v>
      </c>
      <c r="P68" s="1">
        <v>30</v>
      </c>
    </row>
    <row r="69" spans="9:16" ht="16.5">
      <c r="I69" s="1">
        <v>32</v>
      </c>
      <c r="K69" s="1">
        <v>33</v>
      </c>
      <c r="O69" s="2" t="s">
        <v>117</v>
      </c>
      <c r="P69" s="1">
        <v>60</v>
      </c>
    </row>
    <row r="70" spans="9:16" ht="16.5">
      <c r="I70" s="1">
        <v>31</v>
      </c>
      <c r="K70" s="1">
        <v>32</v>
      </c>
      <c r="O70" s="2" t="s">
        <v>118</v>
      </c>
      <c r="P70" s="1">
        <v>50</v>
      </c>
    </row>
    <row r="71" spans="9:16" ht="16.5">
      <c r="I71" s="1">
        <v>30</v>
      </c>
      <c r="K71" s="1">
        <v>31</v>
      </c>
      <c r="O71" s="2" t="s">
        <v>119</v>
      </c>
      <c r="P71" s="1">
        <v>30</v>
      </c>
    </row>
    <row r="72" spans="11:16" ht="16.5">
      <c r="K72" s="1">
        <v>30</v>
      </c>
      <c r="O72" s="2" t="s">
        <v>120</v>
      </c>
      <c r="P72" s="1">
        <v>200</v>
      </c>
    </row>
    <row r="73" spans="11:16" ht="16.5">
      <c r="K73" s="1">
        <v>29</v>
      </c>
      <c r="O73" s="2" t="s">
        <v>121</v>
      </c>
      <c r="P73" s="1">
        <v>250</v>
      </c>
    </row>
    <row r="74" spans="11:16" ht="16.5">
      <c r="K74" s="1">
        <v>28</v>
      </c>
      <c r="O74" s="2" t="s">
        <v>122</v>
      </c>
      <c r="P74" s="1">
        <v>50</v>
      </c>
    </row>
    <row r="75" spans="11:16" ht="16.5">
      <c r="K75" s="1">
        <v>27</v>
      </c>
      <c r="O75" s="2" t="s">
        <v>123</v>
      </c>
      <c r="P75" s="1">
        <v>50</v>
      </c>
    </row>
    <row r="76" spans="11:16" ht="16.5">
      <c r="K76" s="1">
        <v>26</v>
      </c>
      <c r="O76" s="2" t="s">
        <v>124</v>
      </c>
      <c r="P76" s="1">
        <v>100</v>
      </c>
    </row>
    <row r="77" spans="11:16" ht="16.5">
      <c r="K77" s="1">
        <v>25</v>
      </c>
      <c r="O77" s="2" t="s">
        <v>125</v>
      </c>
      <c r="P77" s="1">
        <v>60</v>
      </c>
    </row>
    <row r="78" spans="11:16" ht="16.5">
      <c r="K78" s="1">
        <v>24</v>
      </c>
      <c r="O78" s="2" t="s">
        <v>126</v>
      </c>
      <c r="P78" s="1">
        <v>10</v>
      </c>
    </row>
    <row r="79" spans="11:16" ht="16.5">
      <c r="K79" s="1">
        <v>23</v>
      </c>
      <c r="O79" s="2" t="s">
        <v>127</v>
      </c>
      <c r="P79" s="1">
        <v>20</v>
      </c>
    </row>
    <row r="80" spans="11:16" ht="16.5">
      <c r="K80" s="1">
        <v>22</v>
      </c>
      <c r="O80" s="2" t="s">
        <v>128</v>
      </c>
      <c r="P80" s="1">
        <v>30</v>
      </c>
    </row>
    <row r="81" spans="11:16" ht="16.5">
      <c r="K81" s="1">
        <v>21</v>
      </c>
      <c r="O81" s="2" t="s">
        <v>129</v>
      </c>
      <c r="P81" s="1">
        <v>50</v>
      </c>
    </row>
    <row r="82" spans="11:16" ht="16.5">
      <c r="K82" s="1">
        <v>20</v>
      </c>
      <c r="O82" s="2" t="s">
        <v>130</v>
      </c>
      <c r="P82" s="1">
        <v>50</v>
      </c>
    </row>
    <row r="83" spans="11:16" ht="16.5">
      <c r="K83" s="1">
        <v>19</v>
      </c>
      <c r="O83" s="2" t="s">
        <v>131</v>
      </c>
      <c r="P83" s="1">
        <v>50</v>
      </c>
    </row>
    <row r="84" spans="11:16" ht="16.5">
      <c r="K84" s="1">
        <v>18</v>
      </c>
      <c r="O84" s="2" t="s">
        <v>132</v>
      </c>
      <c r="P84" s="1">
        <v>30</v>
      </c>
    </row>
    <row r="85" spans="11:16" ht="16.5">
      <c r="K85" s="1">
        <v>17</v>
      </c>
      <c r="O85" s="2" t="s">
        <v>133</v>
      </c>
      <c r="P85" s="1">
        <v>30</v>
      </c>
    </row>
    <row r="86" spans="11:16" ht="16.5">
      <c r="K86" s="1">
        <v>16</v>
      </c>
      <c r="O86" s="2" t="s">
        <v>134</v>
      </c>
      <c r="P86" s="1">
        <v>30</v>
      </c>
    </row>
    <row r="87" spans="11:16" ht="16.5">
      <c r="K87" s="1">
        <v>15</v>
      </c>
      <c r="O87" s="2" t="s">
        <v>135</v>
      </c>
      <c r="P87" s="1">
        <v>10</v>
      </c>
    </row>
    <row r="88" spans="11:16" ht="16.5">
      <c r="K88" s="1">
        <v>14</v>
      </c>
      <c r="O88" s="2" t="s">
        <v>136</v>
      </c>
      <c r="P88" s="1">
        <v>60</v>
      </c>
    </row>
    <row r="89" spans="11:16" ht="16.5">
      <c r="K89" s="1">
        <v>13</v>
      </c>
      <c r="O89" s="2" t="s">
        <v>137</v>
      </c>
      <c r="P89" s="1">
        <v>50</v>
      </c>
    </row>
    <row r="90" spans="11:16" ht="16.5">
      <c r="K90" s="1">
        <v>12</v>
      </c>
      <c r="O90" s="2" t="s">
        <v>138</v>
      </c>
      <c r="P90" s="1">
        <v>50</v>
      </c>
    </row>
    <row r="91" spans="11:16" ht="16.5">
      <c r="K91" s="1">
        <v>11</v>
      </c>
      <c r="O91" s="2" t="s">
        <v>139</v>
      </c>
      <c r="P91" s="1">
        <v>50</v>
      </c>
    </row>
    <row r="92" spans="11:16" ht="16.5">
      <c r="K92" s="1">
        <v>10</v>
      </c>
      <c r="O92" s="2" t="s">
        <v>140</v>
      </c>
      <c r="P92" s="1">
        <v>50</v>
      </c>
    </row>
    <row r="93" spans="11:16" ht="16.5">
      <c r="K93" s="1">
        <v>9</v>
      </c>
      <c r="O93" s="2" t="s">
        <v>141</v>
      </c>
      <c r="P93" s="1">
        <v>10</v>
      </c>
    </row>
    <row r="94" spans="11:16" ht="16.5">
      <c r="K94" s="1">
        <v>8</v>
      </c>
      <c r="O94" s="2" t="s">
        <v>142</v>
      </c>
      <c r="P94" s="1">
        <v>10</v>
      </c>
    </row>
    <row r="95" spans="11:16" ht="16.5">
      <c r="K95" s="1">
        <v>7</v>
      </c>
      <c r="O95" s="2" t="s">
        <v>143</v>
      </c>
      <c r="P95" s="1">
        <v>10</v>
      </c>
    </row>
    <row r="96" spans="11:16" ht="16.5">
      <c r="K96" s="1">
        <v>6</v>
      </c>
      <c r="O96" s="2" t="s">
        <v>144</v>
      </c>
      <c r="P96" s="1">
        <v>10</v>
      </c>
    </row>
    <row r="97" spans="11:16" ht="16.5">
      <c r="K97" s="1">
        <v>5</v>
      </c>
      <c r="O97" s="2" t="s">
        <v>145</v>
      </c>
      <c r="P97" s="1">
        <v>20</v>
      </c>
    </row>
    <row r="98" spans="11:16" ht="16.5">
      <c r="K98" s="1">
        <v>4</v>
      </c>
      <c r="O98" s="2" t="s">
        <v>146</v>
      </c>
      <c r="P98" s="1">
        <v>50</v>
      </c>
    </row>
    <row r="99" spans="11:16" ht="16.5">
      <c r="K99" s="1">
        <v>3</v>
      </c>
      <c r="O99" s="2" t="s">
        <v>147</v>
      </c>
      <c r="P99" s="1">
        <v>30</v>
      </c>
    </row>
    <row r="100" spans="11:16" ht="16.5">
      <c r="K100" s="1">
        <v>2</v>
      </c>
      <c r="O100" s="2" t="s">
        <v>148</v>
      </c>
      <c r="P100" s="1">
        <v>30</v>
      </c>
    </row>
    <row r="101" spans="11:16" ht="16.5">
      <c r="K101" s="1">
        <v>1</v>
      </c>
      <c r="O101" s="2" t="s">
        <v>149</v>
      </c>
      <c r="P101" s="1">
        <v>10</v>
      </c>
    </row>
    <row r="102" spans="15:16" ht="16.5">
      <c r="O102" s="1" t="s">
        <v>150</v>
      </c>
      <c r="P102" s="1">
        <v>0</v>
      </c>
    </row>
  </sheetData>
  <sheetProtection/>
  <mergeCells count="7">
    <mergeCell ref="C37:F37"/>
    <mergeCell ref="A39:F39"/>
    <mergeCell ref="C32:E32"/>
    <mergeCell ref="A1:G1"/>
    <mergeCell ref="C31:E31"/>
    <mergeCell ref="A30:F30"/>
    <mergeCell ref="F22:G23"/>
  </mergeCells>
  <dataValidations count="5">
    <dataValidation type="list" allowBlank="1" showInputMessage="1" showErrorMessage="1" sqref="C4">
      <formula1>$J$2:$J$5</formula1>
    </dataValidation>
    <dataValidation type="list" allowBlank="1" showInputMessage="1" showErrorMessage="1" sqref="C10:C15">
      <formula1>$N$2:$N$5</formula1>
    </dataValidation>
    <dataValidation type="list" allowBlank="1" showInputMessage="1" showErrorMessage="1" sqref="C16">
      <formula1>$O$2:$O$102</formula1>
    </dataValidation>
    <dataValidation type="list" allowBlank="1" showInputMessage="1" showErrorMessage="1" sqref="C3">
      <formula1>$I$2:$I$71</formula1>
    </dataValidation>
    <dataValidation type="list" allowBlank="1" showInputMessage="1" showErrorMessage="1" sqref="C5:C9">
      <formula1>$K$2:$K$101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 Kwan</cp:lastModifiedBy>
  <dcterms:created xsi:type="dcterms:W3CDTF">2007-03-20T23:53:00Z</dcterms:created>
  <dcterms:modified xsi:type="dcterms:W3CDTF">2014-07-25T11:50:21Z</dcterms:modified>
  <cp:category/>
  <cp:version/>
  <cp:contentType/>
  <cp:contentStatus/>
</cp:coreProperties>
</file>